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FROM USB\FAC 1601 E-TUTOR\ETUTOR 2017\SEMESTER TWO\QUESTION PAPERS\2016\2016 OCT NOV MEMO\"/>
    </mc:Choice>
  </mc:AlternateContent>
  <xr:revisionPtr revIDLastSave="0" documentId="10_ncr:100000_{8153B736-3950-45C3-B547-1EE04440F125}" xr6:coauthVersionLast="31" xr6:coauthVersionMax="31" xr10:uidLastSave="{00000000-0000-0000-0000-000000000000}"/>
  <bookViews>
    <workbookView xWindow="0" yWindow="45" windowWidth="15375" windowHeight="8130" firstSheet="1" activeTab="4" xr2:uid="{00000000-000D-0000-FFFF-FFFF00000000}"/>
  </bookViews>
  <sheets>
    <sheet name="QUESTION 1" sheetId="1" state="hidden" r:id="rId1"/>
    <sheet name="QUESTION 1A" sheetId="7" r:id="rId2"/>
    <sheet name="QUESTUION 1B" sheetId="5" r:id="rId3"/>
    <sheet name="QUESTION 2" sheetId="2" r:id="rId4"/>
    <sheet name="QUESTION 3" sheetId="3" r:id="rId5"/>
    <sheet name="QUETION 5" sheetId="4" state="hidden" r:id="rId6"/>
    <sheet name="Sheet1" sheetId="6" state="hidden" r:id="rId7"/>
  </sheets>
  <calcPr calcId="179017"/>
</workbook>
</file>

<file path=xl/calcChain.xml><?xml version="1.0" encoding="utf-8"?>
<calcChain xmlns="http://schemas.openxmlformats.org/spreadsheetml/2006/main">
  <c r="B16" i="7" l="1"/>
  <c r="B6" i="7"/>
  <c r="B15" i="7" s="1"/>
  <c r="B19" i="7" s="1"/>
  <c r="B21" i="7" s="1"/>
  <c r="B26" i="4" l="1"/>
  <c r="B12" i="3" l="1"/>
  <c r="B16" i="3" s="1"/>
  <c r="B9" i="3"/>
  <c r="B9" i="6"/>
  <c r="D10" i="6"/>
  <c r="B3" i="6"/>
  <c r="D4" i="6"/>
  <c r="E13" i="5" l="1"/>
  <c r="D13" i="5"/>
  <c r="C13" i="5"/>
  <c r="B13" i="5"/>
  <c r="F11" i="5"/>
  <c r="D15" i="4" l="1"/>
  <c r="B16" i="4"/>
  <c r="B27" i="3"/>
  <c r="B24" i="3"/>
  <c r="B20" i="3"/>
  <c r="B34" i="2"/>
  <c r="B31" i="2"/>
  <c r="B27" i="2"/>
  <c r="B21" i="2"/>
  <c r="B18" i="2"/>
  <c r="B24" i="2" s="1"/>
  <c r="B7" i="2"/>
  <c r="B13" i="2"/>
  <c r="B35" i="1"/>
  <c r="C35" i="1"/>
  <c r="D35" i="1"/>
  <c r="E35" i="1"/>
  <c r="F33" i="1"/>
  <c r="B16" i="1"/>
  <c r="B6" i="1"/>
  <c r="B15" i="1" s="1"/>
  <c r="B41" i="1"/>
  <c r="B40" i="2" l="1"/>
  <c r="B19" i="1"/>
  <c r="B21" i="1" s="1"/>
</calcChain>
</file>

<file path=xl/sharedStrings.xml><?xml version="1.0" encoding="utf-8"?>
<sst xmlns="http://schemas.openxmlformats.org/spreadsheetml/2006/main" count="197" uniqueCount="146">
  <si>
    <t>QUESTION 1</t>
  </si>
  <si>
    <t>VB CONSULTING</t>
  </si>
  <si>
    <t>STATEMENT OF PROFIT OR LOSS AND OTHER COMPREHENSIVE INCOME FOR THE YEAR ENDED 29 FEBRUARY 2016</t>
  </si>
  <si>
    <t>Revenue/Services rendered</t>
  </si>
  <si>
    <t>Admin, distribution and other expenses</t>
  </si>
  <si>
    <t>Stationery (50 000-6 500)</t>
  </si>
  <si>
    <t>Insurance (42000*12/14)</t>
  </si>
  <si>
    <t>Salaries and wages (1 690 000-640 000-50 000)</t>
  </si>
  <si>
    <t>Depreciation (calc 1)</t>
  </si>
  <si>
    <t>Credit losses</t>
  </si>
  <si>
    <t>Entertainment expenses (45 000*8/10)</t>
  </si>
  <si>
    <t>Advertisement</t>
  </si>
  <si>
    <t>Bank charges</t>
  </si>
  <si>
    <t>Profit before finance costs</t>
  </si>
  <si>
    <t>Finance costs</t>
  </si>
  <si>
    <t>Interest on loan (250 000*15%*6/12)</t>
  </si>
  <si>
    <t>Interest on mortgage (600 000*6%*10/12)</t>
  </si>
  <si>
    <t>Profit for the year</t>
  </si>
  <si>
    <t>Other comprehensive income</t>
  </si>
  <si>
    <t>Total comprehensive income for the year</t>
  </si>
  <si>
    <t>STATEMENT OF CHANGES IN EQUITY FOR THE YEAR ENDED 29 FEBRUARY 2016</t>
  </si>
  <si>
    <t>Capital Accounts</t>
  </si>
  <si>
    <t>Current Accounts</t>
  </si>
  <si>
    <t>Appropriation Account</t>
  </si>
  <si>
    <t>Vuyo</t>
  </si>
  <si>
    <t>Bafo</t>
  </si>
  <si>
    <t>Balance (1/3/2015)</t>
  </si>
  <si>
    <t>Interest on capital</t>
  </si>
  <si>
    <t>Interest on current accounts</t>
  </si>
  <si>
    <t>Salary (40000*12 each)</t>
  </si>
  <si>
    <t>Entertainment (50 000-36 000)</t>
  </si>
  <si>
    <t xml:space="preserve">Profit share of total comprehensive income </t>
  </si>
  <si>
    <t>Drawings (Calc 2)</t>
  </si>
  <si>
    <t>Balance (29/2/2016)</t>
  </si>
  <si>
    <t>Calculations</t>
  </si>
  <si>
    <t>1. Depreciation</t>
  </si>
  <si>
    <t>Vehecles: 600 000*20%*10/12</t>
  </si>
  <si>
    <t>Furniture: 300 000*10%*10/12</t>
  </si>
  <si>
    <t>2. Drawings</t>
  </si>
  <si>
    <t>Bafo: 1 000+320 000</t>
  </si>
  <si>
    <t>Vuyo: 2 500+320 000+50 000-36 000. Note that Vuyo received 50 000 entertainment allowance during the year, 36 000 of that entertainment was used for business purpose, but the rest for private, therefore his 14 000 should be part of hid drawings, not the full amount of 50 000.</t>
  </si>
  <si>
    <t>Retained Earnings</t>
  </si>
  <si>
    <t>QUESTION 2</t>
  </si>
  <si>
    <t>Retained earnings (1/1/2015)</t>
  </si>
  <si>
    <t>Total comprehensive income for the yery</t>
  </si>
  <si>
    <t>Interest on lon from members (calc 1)</t>
  </si>
  <si>
    <t>1. Interest on lon from members (calc 1)</t>
  </si>
  <si>
    <t>On Loan obtained 1 July 2015: 20 000*15%*6/12)</t>
  </si>
  <si>
    <t>On Existing loan: 100 000-20 000=80 000*15%</t>
  </si>
  <si>
    <t xml:space="preserve">Distribution to members </t>
  </si>
  <si>
    <t>Retained Earnings (31/12/2015)</t>
  </si>
  <si>
    <t>STANFORD AND SON CC</t>
  </si>
  <si>
    <t>STATEMENT OF FINANCIAL POSITION AS AT 31 DECEMBER 2015</t>
  </si>
  <si>
    <t>Non-current assets</t>
  </si>
  <si>
    <t>Property, plant and equipment (800 000+400 000+150 000-80 000-54 000)</t>
  </si>
  <si>
    <t>Financial Assets (100 000*7/5)</t>
  </si>
  <si>
    <t>Current assets</t>
  </si>
  <si>
    <t>Inventories</t>
  </si>
  <si>
    <t>Trade and other receivables</t>
  </si>
  <si>
    <t>Total Assets</t>
  </si>
  <si>
    <t>Equity and liabilities</t>
  </si>
  <si>
    <t>Equity</t>
  </si>
  <si>
    <t>Retained earnings</t>
  </si>
  <si>
    <t>Members' contributios (200 000+270 000)</t>
  </si>
  <si>
    <t>Other components of equity (800 000-620 000+140 000-100 000)</t>
  </si>
  <si>
    <t>Non-current liabilities</t>
  </si>
  <si>
    <t>Mortgage (225000/5*4)</t>
  </si>
  <si>
    <t>urrent liabilities</t>
  </si>
  <si>
    <t>Current portion of mortgage (225 000*1/5)</t>
  </si>
  <si>
    <t>Loan from members ((100 000+13500)*40%)</t>
  </si>
  <si>
    <t>current portion of loan from members ((100 000+13 500)*60%)</t>
  </si>
  <si>
    <t>Trade and other payables (20 750+11 250)</t>
  </si>
  <si>
    <t xml:space="preserve">SARS </t>
  </si>
  <si>
    <t>Totas equity and liabilities</t>
  </si>
  <si>
    <t>Band overdraft</t>
  </si>
  <si>
    <t>QUESTION 3</t>
  </si>
  <si>
    <t>SKYROCK TRADERS</t>
  </si>
  <si>
    <t>STATEMENT OF CASH FLOW FOR THE YEAR ENDED 30 JUNE 2015</t>
  </si>
  <si>
    <t>Cash flow from operating activities</t>
  </si>
  <si>
    <t>Sach receipts from customers</t>
  </si>
  <si>
    <t>Cash collected from debtors (145 200-88 300+702 000)</t>
  </si>
  <si>
    <t>Cash paid to suppliers and employees</t>
  </si>
  <si>
    <t>Cash paid to creditors (63 570-52 560+31 500+365 000-39 200)</t>
  </si>
  <si>
    <t>Distribution, adniministrative and other expenses (300 800+580-1 540+1 400-5 700)</t>
  </si>
  <si>
    <t>Interest income (7 500-360)</t>
  </si>
  <si>
    <t xml:space="preserve">Interest psid </t>
  </si>
  <si>
    <t>Drawings (12 150+28 920+30 000=15 000)</t>
  </si>
  <si>
    <t>Net cash flow from operating activities</t>
  </si>
  <si>
    <t>Cash flow from investing activities</t>
  </si>
  <si>
    <t>Additions to vehicles (84 000-64 000)</t>
  </si>
  <si>
    <t xml:space="preserve">Additions to Loan to partners </t>
  </si>
  <si>
    <t>Cash flow from financing activities</t>
  </si>
  <si>
    <t>Additions to capital contributions (250 000-200 000)</t>
  </si>
  <si>
    <t>Repayments of loan from members</t>
  </si>
  <si>
    <t>Cash and cash equivalents at beginning</t>
  </si>
  <si>
    <t>Cash and cash equivalents at the end</t>
  </si>
  <si>
    <t>QUESTION 4</t>
  </si>
  <si>
    <t>PART A</t>
  </si>
  <si>
    <t>a)</t>
  </si>
  <si>
    <t>Capital for all partners (650 000+180 000+30 000)=860 000</t>
  </si>
  <si>
    <t>(180 000+30 000)=210 000/20*100=1 050 000-860 000=190 000</t>
  </si>
  <si>
    <t>Therefore Goodwill is R190 000</t>
  </si>
  <si>
    <t>b)</t>
  </si>
  <si>
    <t>Liquidation Account</t>
  </si>
  <si>
    <t>Trade receivables</t>
  </si>
  <si>
    <t>Trade payables</t>
  </si>
  <si>
    <t>Equipment</t>
  </si>
  <si>
    <t>Bank (equipment)</t>
  </si>
  <si>
    <t>Bank (trade payables0 (45 455*95%)</t>
  </si>
  <si>
    <t>Bank (trade receivables) (66 230*90%)</t>
  </si>
  <si>
    <t>Capital (Loss)</t>
  </si>
  <si>
    <t>Therefore Loss on liquidation is R17 250</t>
  </si>
  <si>
    <t>c)</t>
  </si>
  <si>
    <t>Assets</t>
  </si>
  <si>
    <t>2016 OCT/NOV MEMO</t>
  </si>
  <si>
    <t>CALCULATIONS</t>
  </si>
  <si>
    <t>inventory Account</t>
  </si>
  <si>
    <t>bd</t>
  </si>
  <si>
    <t>purchases</t>
  </si>
  <si>
    <t>Trade payables account</t>
  </si>
  <si>
    <t>Bank</t>
  </si>
  <si>
    <t>Movements in cash and cash equivalents (52810-145 000+8 000)</t>
  </si>
  <si>
    <t>Revenue</t>
  </si>
  <si>
    <t>Cost of sales</t>
  </si>
  <si>
    <t>Distribution, administrative and other expenses</t>
  </si>
  <si>
    <t>Income tax expense</t>
  </si>
  <si>
    <t>Profit for  the year</t>
  </si>
  <si>
    <r>
      <t xml:space="preserve">profit margin ratio=Profit for the year </t>
    </r>
    <r>
      <rPr>
        <sz val="11"/>
        <color theme="1"/>
        <rFont val="Calibri"/>
        <family val="2"/>
      </rPr>
      <t>÷</t>
    </r>
    <r>
      <rPr>
        <sz val="22"/>
        <color theme="1"/>
        <rFont val="Calibri"/>
        <family val="2"/>
      </rPr>
      <t xml:space="preserve"> </t>
    </r>
    <r>
      <rPr>
        <sz val="11"/>
        <color theme="1"/>
        <rFont val="Calibri"/>
        <family val="2"/>
      </rPr>
      <t>sales X 100</t>
    </r>
  </si>
  <si>
    <t>69000÷426000 X100=16.1972=16.20%</t>
  </si>
  <si>
    <t>R</t>
  </si>
  <si>
    <t>d)</t>
  </si>
  <si>
    <t>Cost price</t>
  </si>
  <si>
    <t>Selling price</t>
  </si>
  <si>
    <t xml:space="preserve">The mark up on Cost </t>
  </si>
  <si>
    <t xml:space="preserve">Proceeds from sale of inventory=51 000/75%=R68 000. </t>
  </si>
  <si>
    <t>Therefore the original cost of sales before clearance sale is R68 000*100/120=R56 667</t>
  </si>
  <si>
    <t>e)</t>
  </si>
  <si>
    <t>n: 5*2=10</t>
  </si>
  <si>
    <t>i: 12/2=6%</t>
  </si>
  <si>
    <t>PV=R10 000</t>
  </si>
  <si>
    <t>Therefore FV=R10 000*1.7908=R17 908</t>
  </si>
  <si>
    <t>PART B</t>
  </si>
  <si>
    <t>1=C</t>
  </si>
  <si>
    <t>3=B</t>
  </si>
  <si>
    <t>4=D</t>
  </si>
  <si>
    <t>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</si>
</sst>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quot;R&quot;\ * #,##0_ ;_ &quot;R&quot;\ * \-#,##0_ ;_ &quot;R&quot;\ * &quot;-&quot;_ ;_ @_ "/>
    <numFmt numFmtId="165" formatCode="_ &quot;R&quot;\ * #,##0.00_ ;_ &quot;R&quot;\ * \-#,##0.00_ ;_ &quot;R&quot;\ * &quot;-&quot;??_ ;_ @_ "/>
  </numFmts>
  <fonts count="5"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font>
    <font>
      <sz val="22"/>
      <color theme="1"/>
      <name val="Calibri"/>
      <family val="2"/>
    </font>
  </fonts>
  <fills count="3">
    <fill>
      <patternFill patternType="none"/>
    </fill>
    <fill>
      <patternFill patternType="gray125"/>
    </fill>
    <fill>
      <patternFill patternType="solid">
        <fgColor theme="1"/>
        <bgColor indexed="64"/>
      </patternFill>
    </fill>
  </fills>
  <borders count="23">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165" fontId="2" fillId="0" borderId="0" applyFont="0" applyFill="0" applyBorder="0" applyAlignment="0" applyProtection="0"/>
  </cellStyleXfs>
  <cellXfs count="46">
    <xf numFmtId="0" fontId="0" fillId="0" borderId="0" xfId="0"/>
    <xf numFmtId="0" fontId="1" fillId="0" borderId="0" xfId="0" applyFont="1"/>
    <xf numFmtId="0" fontId="0" fillId="0" borderId="10" xfId="0" applyBorder="1"/>
    <xf numFmtId="0" fontId="0" fillId="0" borderId="11" xfId="0" applyBorder="1"/>
    <xf numFmtId="0" fontId="0" fillId="0" borderId="12" xfId="0" applyBorder="1"/>
    <xf numFmtId="0" fontId="0" fillId="0" borderId="14" xfId="0" applyBorder="1"/>
    <xf numFmtId="0" fontId="0" fillId="0" borderId="17" xfId="0" applyBorder="1"/>
    <xf numFmtId="0" fontId="0" fillId="0" borderId="14" xfId="0" applyBorder="1" applyAlignment="1">
      <alignment wrapText="1"/>
    </xf>
    <xf numFmtId="0" fontId="1" fillId="0" borderId="14" xfId="0" applyFont="1" applyBorder="1"/>
    <xf numFmtId="0" fontId="0" fillId="0" borderId="0" xfId="0" applyFont="1"/>
    <xf numFmtId="164" fontId="0" fillId="0" borderId="0" xfId="0" applyNumberFormat="1"/>
    <xf numFmtId="164" fontId="1" fillId="0" borderId="2" xfId="0" applyNumberFormat="1" applyFont="1" applyBorder="1"/>
    <xf numFmtId="164" fontId="0" fillId="0" borderId="2" xfId="0" applyNumberFormat="1" applyBorder="1"/>
    <xf numFmtId="164" fontId="0" fillId="0" borderId="0" xfId="1" applyNumberFormat="1" applyFont="1"/>
    <xf numFmtId="164" fontId="0" fillId="0" borderId="3" xfId="1" applyNumberFormat="1" applyFont="1" applyBorder="1"/>
    <xf numFmtId="164" fontId="0" fillId="0" borderId="4" xfId="1" applyNumberFormat="1" applyFont="1" applyBorder="1"/>
    <xf numFmtId="164" fontId="0" fillId="0" borderId="5" xfId="1" applyNumberFormat="1" applyFont="1" applyBorder="1"/>
    <xf numFmtId="164" fontId="0" fillId="0" borderId="1" xfId="1" applyNumberFormat="1" applyFont="1" applyBorder="1"/>
    <xf numFmtId="164" fontId="1" fillId="0" borderId="2" xfId="1" applyNumberFormat="1" applyFont="1" applyBorder="1"/>
    <xf numFmtId="164" fontId="0" fillId="0" borderId="2" xfId="1" applyNumberFormat="1" applyFont="1" applyBorder="1"/>
    <xf numFmtId="164" fontId="0" fillId="0" borderId="13" xfId="0" applyNumberFormat="1" applyBorder="1"/>
    <xf numFmtId="164" fontId="0" fillId="0" borderId="15" xfId="0" applyNumberFormat="1" applyBorder="1"/>
    <xf numFmtId="164" fontId="0" fillId="0" borderId="7" xfId="0" applyNumberFormat="1" applyBorder="1"/>
    <xf numFmtId="164" fontId="0" fillId="0" borderId="8" xfId="0" applyNumberFormat="1" applyBorder="1"/>
    <xf numFmtId="164" fontId="1" fillId="0" borderId="20" xfId="0" applyNumberFormat="1" applyFont="1" applyBorder="1"/>
    <xf numFmtId="164" fontId="0" fillId="0" borderId="19" xfId="0" applyNumberFormat="1" applyBorder="1"/>
    <xf numFmtId="164" fontId="0" fillId="0" borderId="18" xfId="0" applyNumberFormat="1" applyBorder="1"/>
    <xf numFmtId="164" fontId="0" fillId="0" borderId="6" xfId="0" applyNumberFormat="1" applyBorder="1"/>
    <xf numFmtId="164" fontId="0" fillId="0" borderId="16" xfId="0" applyNumberFormat="1" applyBorder="1"/>
    <xf numFmtId="0" fontId="0" fillId="0" borderId="21" xfId="0" applyBorder="1"/>
    <xf numFmtId="0" fontId="0" fillId="0" borderId="22" xfId="0" applyBorder="1"/>
    <xf numFmtId="0" fontId="0" fillId="0" borderId="0" xfId="0" applyAlignment="1">
      <alignment wrapText="1"/>
    </xf>
    <xf numFmtId="0" fontId="0" fillId="0" borderId="9" xfId="0" applyBorder="1" applyAlignment="1">
      <alignment horizontal="center" wrapText="1"/>
    </xf>
    <xf numFmtId="0" fontId="0" fillId="0" borderId="9" xfId="0" applyBorder="1" applyAlignment="1">
      <alignment horizontal="left" wrapText="1"/>
    </xf>
    <xf numFmtId="0" fontId="1" fillId="2" borderId="0" xfId="0" applyFont="1" applyFill="1"/>
    <xf numFmtId="0" fontId="0" fillId="2" borderId="0" xfId="0" applyFill="1"/>
    <xf numFmtId="0" fontId="0" fillId="2" borderId="9" xfId="0" applyFill="1" applyBorder="1" applyAlignment="1">
      <alignment horizontal="center" wrapText="1"/>
    </xf>
    <xf numFmtId="0" fontId="0" fillId="2" borderId="10" xfId="0" applyFill="1" applyBorder="1"/>
    <xf numFmtId="0" fontId="0" fillId="2" borderId="11" xfId="0" applyFill="1" applyBorder="1"/>
    <xf numFmtId="0" fontId="0" fillId="2" borderId="2" xfId="0" applyFill="1" applyBorder="1"/>
    <xf numFmtId="0" fontId="0" fillId="2" borderId="0" xfId="0" applyFill="1" applyBorder="1"/>
    <xf numFmtId="0" fontId="0" fillId="2" borderId="0" xfId="0" applyFill="1" applyAlignment="1">
      <alignment horizontal="center"/>
    </xf>
    <xf numFmtId="3" fontId="0" fillId="2" borderId="0" xfId="0" applyNumberFormat="1" applyFill="1"/>
    <xf numFmtId="9" fontId="0" fillId="2" borderId="0" xfId="0" applyNumberFormat="1" applyFill="1"/>
    <xf numFmtId="9" fontId="0" fillId="2" borderId="2" xfId="0" applyNumberFormat="1" applyFill="1" applyBorder="1"/>
    <xf numFmtId="9" fontId="0" fillId="2" borderId="0" xfId="0" applyNumberFormat="1" applyFill="1" applyBorder="1"/>
  </cellXfs>
  <cellStyles count="2">
    <cellStyle name="Currency" xfId="1" builtinId="4"/>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view="pageLayout" topLeftCell="A17" zoomScale="170" zoomScaleNormal="130" zoomScalePageLayoutView="170" workbookViewId="0">
      <selection sqref="A1:C22"/>
    </sheetView>
  </sheetViews>
  <sheetFormatPr defaultRowHeight="15" x14ac:dyDescent="0.25"/>
  <cols>
    <col min="1" max="1" width="39.42578125" customWidth="1"/>
    <col min="2" max="2" width="15.7109375" style="13" bestFit="1" customWidth="1"/>
    <col min="3" max="3" width="13.42578125" bestFit="1" customWidth="1"/>
    <col min="4" max="5" width="14.28515625" bestFit="1" customWidth="1"/>
    <col min="6" max="6" width="15" bestFit="1" customWidth="1"/>
  </cols>
  <sheetData>
    <row r="1" spans="1:2" x14ac:dyDescent="0.25">
      <c r="A1" s="1" t="s">
        <v>0</v>
      </c>
    </row>
    <row r="2" spans="1:2" x14ac:dyDescent="0.25">
      <c r="A2" t="s">
        <v>1</v>
      </c>
    </row>
    <row r="3" spans="1:2" x14ac:dyDescent="0.25">
      <c r="A3" t="s">
        <v>2</v>
      </c>
    </row>
    <row r="5" spans="1:2" x14ac:dyDescent="0.25">
      <c r="A5" t="s">
        <v>3</v>
      </c>
      <c r="B5" s="13">
        <v>2538000</v>
      </c>
    </row>
    <row r="6" spans="1:2" x14ac:dyDescent="0.25">
      <c r="A6" t="s">
        <v>4</v>
      </c>
      <c r="B6" s="13">
        <f>-SUM(B7:B14)</f>
        <v>-1310000</v>
      </c>
    </row>
    <row r="7" spans="1:2" x14ac:dyDescent="0.25">
      <c r="A7" t="s">
        <v>5</v>
      </c>
      <c r="B7" s="14">
        <v>43500</v>
      </c>
    </row>
    <row r="8" spans="1:2" x14ac:dyDescent="0.25">
      <c r="A8" t="s">
        <v>6</v>
      </c>
      <c r="B8" s="15">
        <v>36000</v>
      </c>
    </row>
    <row r="9" spans="1:2" x14ac:dyDescent="0.25">
      <c r="A9" t="s">
        <v>7</v>
      </c>
      <c r="B9" s="15">
        <v>1000000</v>
      </c>
    </row>
    <row r="10" spans="1:2" x14ac:dyDescent="0.25">
      <c r="A10" t="s">
        <v>8</v>
      </c>
      <c r="B10" s="15">
        <v>125000</v>
      </c>
    </row>
    <row r="11" spans="1:2" x14ac:dyDescent="0.25">
      <c r="A11" t="s">
        <v>10</v>
      </c>
      <c r="B11" s="15">
        <v>36000</v>
      </c>
    </row>
    <row r="12" spans="1:2" x14ac:dyDescent="0.25">
      <c r="A12" t="s">
        <v>9</v>
      </c>
      <c r="B12" s="15">
        <v>3500</v>
      </c>
    </row>
    <row r="13" spans="1:2" x14ac:dyDescent="0.25">
      <c r="A13" t="s">
        <v>11</v>
      </c>
      <c r="B13" s="15">
        <v>62000</v>
      </c>
    </row>
    <row r="14" spans="1:2" x14ac:dyDescent="0.25">
      <c r="A14" t="s">
        <v>12</v>
      </c>
      <c r="B14" s="16">
        <v>4000</v>
      </c>
    </row>
    <row r="15" spans="1:2" x14ac:dyDescent="0.25">
      <c r="A15" t="s">
        <v>13</v>
      </c>
      <c r="B15" s="17">
        <f>SUM(B5:B6)</f>
        <v>1228000</v>
      </c>
    </row>
    <row r="16" spans="1:2" x14ac:dyDescent="0.25">
      <c r="A16" t="s">
        <v>14</v>
      </c>
      <c r="B16" s="13">
        <f>-SUM(B17:B18)</f>
        <v>-48750</v>
      </c>
    </row>
    <row r="17" spans="1:6" x14ac:dyDescent="0.25">
      <c r="A17" t="s">
        <v>15</v>
      </c>
      <c r="B17" s="14">
        <v>18750</v>
      </c>
    </row>
    <row r="18" spans="1:6" x14ac:dyDescent="0.25">
      <c r="A18" t="s">
        <v>16</v>
      </c>
      <c r="B18" s="16">
        <v>30000</v>
      </c>
    </row>
    <row r="19" spans="1:6" x14ac:dyDescent="0.25">
      <c r="A19" t="s">
        <v>17</v>
      </c>
      <c r="B19" s="17">
        <f>SUM(B15:B16)</f>
        <v>1179250</v>
      </c>
    </row>
    <row r="20" spans="1:6" x14ac:dyDescent="0.25">
      <c r="A20" t="s">
        <v>18</v>
      </c>
      <c r="B20" s="13">
        <v>0</v>
      </c>
    </row>
    <row r="21" spans="1:6" ht="15.75" thickBot="1" x14ac:dyDescent="0.3">
      <c r="A21" s="1" t="s">
        <v>19</v>
      </c>
      <c r="B21" s="18">
        <f>SUM(B19:B20)</f>
        <v>1179250</v>
      </c>
    </row>
    <row r="22" spans="1:6" ht="15.75" thickTop="1" x14ac:dyDescent="0.25"/>
    <row r="23" spans="1:6" x14ac:dyDescent="0.25">
      <c r="A23" t="s">
        <v>1</v>
      </c>
    </row>
    <row r="24" spans="1:6" x14ac:dyDescent="0.25">
      <c r="A24" t="s">
        <v>20</v>
      </c>
    </row>
    <row r="25" spans="1:6" x14ac:dyDescent="0.25">
      <c r="B25" s="31" t="s">
        <v>21</v>
      </c>
      <c r="C25" s="31"/>
      <c r="D25" s="31" t="s">
        <v>22</v>
      </c>
      <c r="E25" s="31"/>
      <c r="F25" t="s">
        <v>23</v>
      </c>
    </row>
    <row r="26" spans="1:6" x14ac:dyDescent="0.25">
      <c r="B26" s="13" t="s">
        <v>24</v>
      </c>
      <c r="C26" t="s">
        <v>25</v>
      </c>
      <c r="D26" t="s">
        <v>24</v>
      </c>
      <c r="E26" t="s">
        <v>25</v>
      </c>
    </row>
    <row r="27" spans="1:6" x14ac:dyDescent="0.25">
      <c r="A27" t="s">
        <v>26</v>
      </c>
      <c r="B27" s="13">
        <v>300000</v>
      </c>
      <c r="C27" s="13">
        <v>300000</v>
      </c>
      <c r="D27" s="13">
        <v>0</v>
      </c>
      <c r="E27" s="13">
        <v>0</v>
      </c>
      <c r="F27" s="13"/>
    </row>
    <row r="28" spans="1:6" x14ac:dyDescent="0.25">
      <c r="A28" t="s">
        <v>19</v>
      </c>
      <c r="C28" s="13"/>
      <c r="D28" s="13"/>
      <c r="E28" s="13"/>
      <c r="F28" s="13">
        <v>1179250</v>
      </c>
    </row>
    <row r="29" spans="1:6" x14ac:dyDescent="0.25">
      <c r="A29" t="s">
        <v>27</v>
      </c>
      <c r="C29" s="13"/>
      <c r="D29" s="13">
        <v>30000</v>
      </c>
      <c r="E29" s="13">
        <v>30000</v>
      </c>
      <c r="F29" s="13">
        <v>-60000</v>
      </c>
    </row>
    <row r="30" spans="1:6" x14ac:dyDescent="0.25">
      <c r="A30" t="s">
        <v>28</v>
      </c>
      <c r="C30" s="13"/>
      <c r="D30" s="13">
        <v>0</v>
      </c>
      <c r="E30" s="13">
        <v>0</v>
      </c>
      <c r="F30" s="13">
        <v>0</v>
      </c>
    </row>
    <row r="31" spans="1:6" x14ac:dyDescent="0.25">
      <c r="A31" t="s">
        <v>29</v>
      </c>
      <c r="C31" s="13"/>
      <c r="D31" s="13">
        <v>480000</v>
      </c>
      <c r="E31" s="13">
        <v>480000</v>
      </c>
      <c r="F31" s="13">
        <v>-960000</v>
      </c>
    </row>
    <row r="32" spans="1:6" x14ac:dyDescent="0.25">
      <c r="A32" t="s">
        <v>30</v>
      </c>
      <c r="C32" s="13"/>
      <c r="D32" s="13">
        <v>14000</v>
      </c>
      <c r="E32" s="13"/>
      <c r="F32" s="13">
        <v>-14000</v>
      </c>
    </row>
    <row r="33" spans="1:6" x14ac:dyDescent="0.25">
      <c r="A33" t="s">
        <v>31</v>
      </c>
      <c r="C33" s="13"/>
      <c r="D33" s="13">
        <v>72625</v>
      </c>
      <c r="E33" s="13">
        <v>72625</v>
      </c>
      <c r="F33" s="13">
        <f>-SUM(F28:F32)</f>
        <v>-145250</v>
      </c>
    </row>
    <row r="34" spans="1:6" x14ac:dyDescent="0.25">
      <c r="A34" t="s">
        <v>32</v>
      </c>
      <c r="C34" s="13"/>
      <c r="D34" s="13">
        <v>-336500</v>
      </c>
      <c r="E34" s="13">
        <v>-321000</v>
      </c>
    </row>
    <row r="35" spans="1:6" ht="15.75" thickBot="1" x14ac:dyDescent="0.3">
      <c r="A35" s="1" t="s">
        <v>33</v>
      </c>
      <c r="B35" s="18">
        <f t="shared" ref="B35:D35" si="0">SUM(B27:B34)</f>
        <v>300000</v>
      </c>
      <c r="C35" s="18">
        <f t="shared" si="0"/>
        <v>300000</v>
      </c>
      <c r="D35" s="18">
        <f t="shared" si="0"/>
        <v>260125</v>
      </c>
      <c r="E35" s="18">
        <f>SUM(E27:E34)</f>
        <v>261625</v>
      </c>
    </row>
    <row r="36" spans="1:6" ht="15.75" thickTop="1" x14ac:dyDescent="0.25"/>
    <row r="37" spans="1:6" x14ac:dyDescent="0.25">
      <c r="A37" t="s">
        <v>34</v>
      </c>
    </row>
    <row r="38" spans="1:6" x14ac:dyDescent="0.25">
      <c r="A38" t="s">
        <v>35</v>
      </c>
    </row>
    <row r="39" spans="1:6" x14ac:dyDescent="0.25">
      <c r="A39" t="s">
        <v>36</v>
      </c>
      <c r="B39" s="13">
        <v>100000</v>
      </c>
    </row>
    <row r="40" spans="1:6" x14ac:dyDescent="0.25">
      <c r="A40" t="s">
        <v>37</v>
      </c>
      <c r="B40" s="13">
        <v>25000</v>
      </c>
    </row>
    <row r="41" spans="1:6" ht="15.75" thickBot="1" x14ac:dyDescent="0.3">
      <c r="B41" s="19">
        <f>SUM(B39:B40)</f>
        <v>125000</v>
      </c>
    </row>
    <row r="42" spans="1:6" ht="15.75" thickTop="1" x14ac:dyDescent="0.25"/>
    <row r="43" spans="1:6" x14ac:dyDescent="0.25">
      <c r="A43" t="s">
        <v>38</v>
      </c>
    </row>
    <row r="44" spans="1:6" x14ac:dyDescent="0.25">
      <c r="A44" t="s">
        <v>40</v>
      </c>
      <c r="B44" s="13">
        <v>336500</v>
      </c>
    </row>
    <row r="45" spans="1:6" x14ac:dyDescent="0.25">
      <c r="A45" t="s">
        <v>39</v>
      </c>
      <c r="B45" s="13">
        <v>321000</v>
      </c>
    </row>
  </sheetData>
  <mergeCells count="2">
    <mergeCell ref="B25:C25"/>
    <mergeCell ref="D25:E25"/>
  </mergeCells>
  <pageMargins left="0.7" right="0.7" top="0.75" bottom="0.75" header="0.3" footer="0.3"/>
  <pageSetup orientation="portrait" horizontalDpi="1200" verticalDpi="1200" r:id="rId1"/>
  <headerFooter>
    <oddHeader>&amp;COCT/NOV 2016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9F809-EF53-477F-881E-3F4EF7A58ABE}">
  <dimension ref="A1:B22"/>
  <sheetViews>
    <sheetView workbookViewId="0">
      <selection activeCell="A2" sqref="A2:A3"/>
    </sheetView>
  </sheetViews>
  <sheetFormatPr defaultRowHeight="15" x14ac:dyDescent="0.25"/>
  <cols>
    <col min="1" max="1" width="101.140625" bestFit="1" customWidth="1"/>
    <col min="2" max="2" width="12" bestFit="1" customWidth="1"/>
  </cols>
  <sheetData>
    <row r="1" spans="1:2" x14ac:dyDescent="0.25">
      <c r="A1" s="1" t="s">
        <v>0</v>
      </c>
      <c r="B1" s="13"/>
    </row>
    <row r="2" spans="1:2" x14ac:dyDescent="0.25">
      <c r="A2" s="1" t="s">
        <v>1</v>
      </c>
      <c r="B2" s="13"/>
    </row>
    <row r="3" spans="1:2" x14ac:dyDescent="0.25">
      <c r="A3" s="1" t="s">
        <v>2</v>
      </c>
      <c r="B3" s="13"/>
    </row>
    <row r="4" spans="1:2" x14ac:dyDescent="0.25">
      <c r="B4" s="13"/>
    </row>
    <row r="5" spans="1:2" x14ac:dyDescent="0.25">
      <c r="A5" t="s">
        <v>3</v>
      </c>
      <c r="B5" s="13">
        <v>2538000</v>
      </c>
    </row>
    <row r="6" spans="1:2" x14ac:dyDescent="0.25">
      <c r="A6" t="s">
        <v>4</v>
      </c>
      <c r="B6" s="13">
        <f>-SUM(B7:B14)</f>
        <v>-1310000</v>
      </c>
    </row>
    <row r="7" spans="1:2" x14ac:dyDescent="0.25">
      <c r="A7" t="s">
        <v>5</v>
      </c>
      <c r="B7" s="14">
        <v>43500</v>
      </c>
    </row>
    <row r="8" spans="1:2" x14ac:dyDescent="0.25">
      <c r="A8" t="s">
        <v>6</v>
      </c>
      <c r="B8" s="15">
        <v>36000</v>
      </c>
    </row>
    <row r="9" spans="1:2" x14ac:dyDescent="0.25">
      <c r="A9" t="s">
        <v>7</v>
      </c>
      <c r="B9" s="15">
        <v>1000000</v>
      </c>
    </row>
    <row r="10" spans="1:2" x14ac:dyDescent="0.25">
      <c r="A10" t="s">
        <v>8</v>
      </c>
      <c r="B10" s="15">
        <v>125000</v>
      </c>
    </row>
    <row r="11" spans="1:2" x14ac:dyDescent="0.25">
      <c r="A11" t="s">
        <v>10</v>
      </c>
      <c r="B11" s="15">
        <v>36000</v>
      </c>
    </row>
    <row r="12" spans="1:2" x14ac:dyDescent="0.25">
      <c r="A12" t="s">
        <v>9</v>
      </c>
      <c r="B12" s="15">
        <v>3500</v>
      </c>
    </row>
    <row r="13" spans="1:2" x14ac:dyDescent="0.25">
      <c r="A13" t="s">
        <v>11</v>
      </c>
      <c r="B13" s="15">
        <v>62000</v>
      </c>
    </row>
    <row r="14" spans="1:2" x14ac:dyDescent="0.25">
      <c r="A14" t="s">
        <v>12</v>
      </c>
      <c r="B14" s="16">
        <v>4000</v>
      </c>
    </row>
    <row r="15" spans="1:2" x14ac:dyDescent="0.25">
      <c r="A15" t="s">
        <v>13</v>
      </c>
      <c r="B15" s="17">
        <f>SUM(B5:B6)</f>
        <v>1228000</v>
      </c>
    </row>
    <row r="16" spans="1:2" x14ac:dyDescent="0.25">
      <c r="A16" t="s">
        <v>14</v>
      </c>
      <c r="B16" s="13">
        <f>-SUM(B17:B18)</f>
        <v>-48750</v>
      </c>
    </row>
    <row r="17" spans="1:2" x14ac:dyDescent="0.25">
      <c r="A17" t="s">
        <v>15</v>
      </c>
      <c r="B17" s="14">
        <v>18750</v>
      </c>
    </row>
    <row r="18" spans="1:2" x14ac:dyDescent="0.25">
      <c r="A18" t="s">
        <v>16</v>
      </c>
      <c r="B18" s="16">
        <v>30000</v>
      </c>
    </row>
    <row r="19" spans="1:2" x14ac:dyDescent="0.25">
      <c r="A19" t="s">
        <v>17</v>
      </c>
      <c r="B19" s="17">
        <f>SUM(B15:B16)</f>
        <v>1179250</v>
      </c>
    </row>
    <row r="20" spans="1:2" x14ac:dyDescent="0.25">
      <c r="A20" t="s">
        <v>18</v>
      </c>
      <c r="B20" s="13">
        <v>0</v>
      </c>
    </row>
    <row r="21" spans="1:2" ht="15.75" thickBot="1" x14ac:dyDescent="0.3">
      <c r="A21" s="1" t="s">
        <v>19</v>
      </c>
      <c r="B21" s="18">
        <f>SUM(B19:B20)</f>
        <v>1179250</v>
      </c>
    </row>
    <row r="22" spans="1:2" ht="15.75" thickTop="1" x14ac:dyDescent="0.25">
      <c r="B22" s="13"/>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workbookViewId="0">
      <selection activeCell="A26" sqref="A26"/>
    </sheetView>
  </sheetViews>
  <sheetFormatPr defaultRowHeight="15" x14ac:dyDescent="0.25"/>
  <cols>
    <col min="1" max="1" width="69.5703125" bestFit="1" customWidth="1"/>
    <col min="2" max="3" width="9.85546875" bestFit="1" customWidth="1"/>
    <col min="4" max="5" width="10.5703125" bestFit="1" customWidth="1"/>
    <col min="6" max="6" width="21.42578125" bestFit="1" customWidth="1"/>
  </cols>
  <sheetData>
    <row r="1" spans="1:6" x14ac:dyDescent="0.25">
      <c r="A1" t="s">
        <v>1</v>
      </c>
      <c r="B1" s="13"/>
    </row>
    <row r="2" spans="1:6" x14ac:dyDescent="0.25">
      <c r="A2" t="s">
        <v>20</v>
      </c>
      <c r="B2" s="13"/>
    </row>
    <row r="3" spans="1:6" x14ac:dyDescent="0.25">
      <c r="B3" s="31" t="s">
        <v>21</v>
      </c>
      <c r="C3" s="31"/>
      <c r="D3" s="31" t="s">
        <v>22</v>
      </c>
      <c r="E3" s="31"/>
      <c r="F3" t="s">
        <v>23</v>
      </c>
    </row>
    <row r="4" spans="1:6" x14ac:dyDescent="0.25">
      <c r="B4" s="13" t="s">
        <v>24</v>
      </c>
      <c r="C4" t="s">
        <v>25</v>
      </c>
      <c r="D4" t="s">
        <v>24</v>
      </c>
      <c r="E4" t="s">
        <v>25</v>
      </c>
    </row>
    <row r="5" spans="1:6" x14ac:dyDescent="0.25">
      <c r="A5" t="s">
        <v>26</v>
      </c>
      <c r="B5" s="13">
        <v>300000</v>
      </c>
      <c r="C5" s="13">
        <v>300000</v>
      </c>
      <c r="D5" s="13">
        <v>0</v>
      </c>
      <c r="E5" s="13">
        <v>0</v>
      </c>
      <c r="F5" s="13"/>
    </row>
    <row r="6" spans="1:6" x14ac:dyDescent="0.25">
      <c r="A6" t="s">
        <v>19</v>
      </c>
      <c r="B6" s="13"/>
      <c r="C6" s="13"/>
      <c r="D6" s="13"/>
      <c r="E6" s="13"/>
      <c r="F6" s="13">
        <v>1179250</v>
      </c>
    </row>
    <row r="7" spans="1:6" x14ac:dyDescent="0.25">
      <c r="A7" t="s">
        <v>27</v>
      </c>
      <c r="B7" s="13"/>
      <c r="C7" s="13"/>
      <c r="D7" s="13">
        <v>30000</v>
      </c>
      <c r="E7" s="13">
        <v>30000</v>
      </c>
      <c r="F7" s="13">
        <v>-60000</v>
      </c>
    </row>
    <row r="8" spans="1:6" x14ac:dyDescent="0.25">
      <c r="A8" t="s">
        <v>28</v>
      </c>
      <c r="B8" s="13"/>
      <c r="C8" s="13"/>
      <c r="D8" s="13">
        <v>0</v>
      </c>
      <c r="E8" s="13">
        <v>0</v>
      </c>
      <c r="F8" s="13">
        <v>0</v>
      </c>
    </row>
    <row r="9" spans="1:6" x14ac:dyDescent="0.25">
      <c r="A9" t="s">
        <v>29</v>
      </c>
      <c r="B9" s="13"/>
      <c r="C9" s="13"/>
      <c r="D9" s="13">
        <v>480000</v>
      </c>
      <c r="E9" s="13">
        <v>480000</v>
      </c>
      <c r="F9" s="13">
        <v>-960000</v>
      </c>
    </row>
    <row r="10" spans="1:6" x14ac:dyDescent="0.25">
      <c r="A10" t="s">
        <v>30</v>
      </c>
      <c r="B10" s="13"/>
      <c r="C10" s="13"/>
      <c r="D10" s="13">
        <v>14000</v>
      </c>
      <c r="E10" s="13"/>
      <c r="F10" s="13">
        <v>-14000</v>
      </c>
    </row>
    <row r="11" spans="1:6" x14ac:dyDescent="0.25">
      <c r="A11" t="s">
        <v>31</v>
      </c>
      <c r="B11" s="13"/>
      <c r="C11" s="13"/>
      <c r="D11" s="13">
        <v>72625</v>
      </c>
      <c r="E11" s="13">
        <v>72625</v>
      </c>
      <c r="F11" s="13">
        <f>-SUM(F6:F10)</f>
        <v>-145250</v>
      </c>
    </row>
    <row r="12" spans="1:6" x14ac:dyDescent="0.25">
      <c r="A12" t="s">
        <v>32</v>
      </c>
      <c r="B12" s="13"/>
      <c r="C12" s="13"/>
      <c r="D12" s="13">
        <v>-336500</v>
      </c>
      <c r="E12" s="13">
        <v>-321000</v>
      </c>
    </row>
    <row r="13" spans="1:6" ht="15.75" thickBot="1" x14ac:dyDescent="0.3">
      <c r="A13" s="1" t="s">
        <v>33</v>
      </c>
      <c r="B13" s="18">
        <f t="shared" ref="B13:D13" si="0">SUM(B5:B12)</f>
        <v>300000</v>
      </c>
      <c r="C13" s="18">
        <f t="shared" si="0"/>
        <v>300000</v>
      </c>
      <c r="D13" s="18">
        <f t="shared" si="0"/>
        <v>260125</v>
      </c>
      <c r="E13" s="18">
        <f>SUM(E5:E12)</f>
        <v>261625</v>
      </c>
    </row>
    <row r="14" spans="1:6" ht="15.75" thickTop="1" x14ac:dyDescent="0.25"/>
    <row r="17" spans="1:2" x14ac:dyDescent="0.25">
      <c r="A17" t="s">
        <v>115</v>
      </c>
    </row>
    <row r="18" spans="1:2" x14ac:dyDescent="0.25">
      <c r="A18" t="s">
        <v>38</v>
      </c>
      <c r="B18" s="13"/>
    </row>
    <row r="19" spans="1:2" x14ac:dyDescent="0.25">
      <c r="A19" t="s">
        <v>40</v>
      </c>
      <c r="B19" s="13">
        <v>336500</v>
      </c>
    </row>
    <row r="20" spans="1:2" x14ac:dyDescent="0.25">
      <c r="A20" t="s">
        <v>39</v>
      </c>
      <c r="B20" s="13">
        <v>321000</v>
      </c>
    </row>
  </sheetData>
  <mergeCells count="2">
    <mergeCell ref="B3:C3"/>
    <mergeCell ref="D3: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topLeftCell="A13" zoomScale="230" zoomScaleNormal="230" workbookViewId="0">
      <selection activeCell="A27" sqref="A27"/>
    </sheetView>
  </sheetViews>
  <sheetFormatPr defaultRowHeight="15" x14ac:dyDescent="0.25"/>
  <cols>
    <col min="1" max="1" width="58.28515625" customWidth="1"/>
    <col min="2" max="2" width="12" style="10" bestFit="1" customWidth="1"/>
  </cols>
  <sheetData>
    <row r="1" spans="1:2" x14ac:dyDescent="0.25">
      <c r="A1" s="9" t="s">
        <v>42</v>
      </c>
    </row>
    <row r="2" spans="1:2" x14ac:dyDescent="0.25">
      <c r="A2" t="s">
        <v>41</v>
      </c>
    </row>
    <row r="3" spans="1:2" x14ac:dyDescent="0.25">
      <c r="A3" t="s">
        <v>43</v>
      </c>
      <c r="B3" s="10">
        <v>75000</v>
      </c>
    </row>
    <row r="4" spans="1:2" x14ac:dyDescent="0.25">
      <c r="A4" t="s">
        <v>44</v>
      </c>
      <c r="B4" s="10">
        <v>371000</v>
      </c>
    </row>
    <row r="5" spans="1:2" x14ac:dyDescent="0.25">
      <c r="A5" t="s">
        <v>45</v>
      </c>
      <c r="B5" s="10">
        <v>-13500</v>
      </c>
    </row>
    <row r="6" spans="1:2" x14ac:dyDescent="0.25">
      <c r="A6" t="s">
        <v>49</v>
      </c>
      <c r="B6" s="10">
        <v>-50000</v>
      </c>
    </row>
    <row r="7" spans="1:2" ht="15.75" thickBot="1" x14ac:dyDescent="0.3">
      <c r="A7" s="1" t="s">
        <v>50</v>
      </c>
      <c r="B7" s="11">
        <f>SUM(B3:B6)</f>
        <v>382500</v>
      </c>
    </row>
    <row r="8" spans="1:2" ht="15.75" thickTop="1" x14ac:dyDescent="0.25"/>
    <row r="9" spans="1:2" x14ac:dyDescent="0.25">
      <c r="A9" t="s">
        <v>34</v>
      </c>
    </row>
    <row r="10" spans="1:2" x14ac:dyDescent="0.25">
      <c r="A10" t="s">
        <v>46</v>
      </c>
    </row>
    <row r="11" spans="1:2" x14ac:dyDescent="0.25">
      <c r="A11" t="s">
        <v>47</v>
      </c>
      <c r="B11" s="10">
        <v>1500</v>
      </c>
    </row>
    <row r="12" spans="1:2" x14ac:dyDescent="0.25">
      <c r="A12" t="s">
        <v>48</v>
      </c>
      <c r="B12" s="10">
        <v>12000</v>
      </c>
    </row>
    <row r="13" spans="1:2" ht="15.75" thickBot="1" x14ac:dyDescent="0.3">
      <c r="B13" s="12">
        <f>SUM(B11:B12)</f>
        <v>13500</v>
      </c>
    </row>
    <row r="14" spans="1:2" ht="16.5" thickTop="1" thickBot="1" x14ac:dyDescent="0.3"/>
    <row r="15" spans="1:2" x14ac:dyDescent="0.25">
      <c r="A15" s="4" t="s">
        <v>51</v>
      </c>
      <c r="B15" s="20"/>
    </row>
    <row r="16" spans="1:2" x14ac:dyDescent="0.25">
      <c r="A16" s="5" t="s">
        <v>52</v>
      </c>
      <c r="B16" s="21"/>
    </row>
    <row r="17" spans="1:2" x14ac:dyDescent="0.25">
      <c r="A17" s="8" t="s">
        <v>113</v>
      </c>
      <c r="B17" s="21"/>
    </row>
    <row r="18" spans="1:2" ht="15.75" thickBot="1" x14ac:dyDescent="0.3">
      <c r="A18" s="5" t="s">
        <v>53</v>
      </c>
      <c r="B18" s="21">
        <f>SUM(B19:B20)</f>
        <v>1356000</v>
      </c>
    </row>
    <row r="19" spans="1:2" ht="30" x14ac:dyDescent="0.25">
      <c r="A19" s="7" t="s">
        <v>54</v>
      </c>
      <c r="B19" s="22">
        <v>1216000</v>
      </c>
    </row>
    <row r="20" spans="1:2" ht="15.75" thickBot="1" x14ac:dyDescent="0.3">
      <c r="A20" s="5" t="s">
        <v>55</v>
      </c>
      <c r="B20" s="23">
        <v>140000</v>
      </c>
    </row>
    <row r="21" spans="1:2" ht="15.75" thickBot="1" x14ac:dyDescent="0.3">
      <c r="A21" s="5" t="s">
        <v>56</v>
      </c>
      <c r="B21" s="21">
        <f>SUM(B22:B23)</f>
        <v>114200</v>
      </c>
    </row>
    <row r="22" spans="1:2" x14ac:dyDescent="0.25">
      <c r="A22" s="5" t="s">
        <v>57</v>
      </c>
      <c r="B22" s="22">
        <v>50000</v>
      </c>
    </row>
    <row r="23" spans="1:2" ht="15.75" thickBot="1" x14ac:dyDescent="0.3">
      <c r="A23" s="5" t="s">
        <v>58</v>
      </c>
      <c r="B23" s="23">
        <v>64200</v>
      </c>
    </row>
    <row r="24" spans="1:2" ht="15.75" thickBot="1" x14ac:dyDescent="0.3">
      <c r="A24" s="8" t="s">
        <v>59</v>
      </c>
      <c r="B24" s="24">
        <f>SUM(B18,B21)</f>
        <v>1470200</v>
      </c>
    </row>
    <row r="25" spans="1:2" ht="15.75" thickTop="1" x14ac:dyDescent="0.25">
      <c r="A25" s="5"/>
      <c r="B25" s="21"/>
    </row>
    <row r="26" spans="1:2" x14ac:dyDescent="0.25">
      <c r="A26" s="8" t="s">
        <v>60</v>
      </c>
      <c r="B26" s="21"/>
    </row>
    <row r="27" spans="1:2" ht="15.75" thickBot="1" x14ac:dyDescent="0.3">
      <c r="A27" s="5" t="s">
        <v>61</v>
      </c>
      <c r="B27" s="21">
        <f>SUM(B28:B30)</f>
        <v>1072500</v>
      </c>
    </row>
    <row r="28" spans="1:2" x14ac:dyDescent="0.25">
      <c r="A28" s="5" t="s">
        <v>63</v>
      </c>
      <c r="B28" s="22">
        <v>470000</v>
      </c>
    </row>
    <row r="29" spans="1:2" x14ac:dyDescent="0.25">
      <c r="A29" s="5" t="s">
        <v>62</v>
      </c>
      <c r="B29" s="25">
        <v>382500</v>
      </c>
    </row>
    <row r="30" spans="1:2" ht="15.75" thickBot="1" x14ac:dyDescent="0.3">
      <c r="A30" s="5" t="s">
        <v>64</v>
      </c>
      <c r="B30" s="23">
        <v>220000</v>
      </c>
    </row>
    <row r="31" spans="1:2" ht="15.75" thickBot="1" x14ac:dyDescent="0.3">
      <c r="A31" s="5" t="s">
        <v>65</v>
      </c>
      <c r="B31" s="21">
        <f>SUM(B32:B33)</f>
        <v>225400</v>
      </c>
    </row>
    <row r="32" spans="1:2" x14ac:dyDescent="0.25">
      <c r="A32" s="5" t="s">
        <v>66</v>
      </c>
      <c r="B32" s="22">
        <v>180000</v>
      </c>
    </row>
    <row r="33" spans="1:2" ht="15.75" thickBot="1" x14ac:dyDescent="0.3">
      <c r="A33" s="5" t="s">
        <v>69</v>
      </c>
      <c r="B33" s="23">
        <v>45400</v>
      </c>
    </row>
    <row r="34" spans="1:2" ht="15.75" thickBot="1" x14ac:dyDescent="0.3">
      <c r="A34" s="5" t="s">
        <v>67</v>
      </c>
      <c r="B34" s="21">
        <f>SUM(B35:B39)</f>
        <v>172300</v>
      </c>
    </row>
    <row r="35" spans="1:2" x14ac:dyDescent="0.25">
      <c r="A35" s="5" t="s">
        <v>68</v>
      </c>
      <c r="B35" s="22">
        <v>45000</v>
      </c>
    </row>
    <row r="36" spans="1:2" x14ac:dyDescent="0.25">
      <c r="A36" s="5" t="s">
        <v>70</v>
      </c>
      <c r="B36" s="25">
        <v>68100</v>
      </c>
    </row>
    <row r="37" spans="1:2" x14ac:dyDescent="0.25">
      <c r="A37" s="5" t="s">
        <v>71</v>
      </c>
      <c r="B37" s="25">
        <v>32000</v>
      </c>
    </row>
    <row r="38" spans="1:2" x14ac:dyDescent="0.25">
      <c r="A38" s="5" t="s">
        <v>74</v>
      </c>
      <c r="B38" s="25">
        <v>2000</v>
      </c>
    </row>
    <row r="39" spans="1:2" ht="15.75" thickBot="1" x14ac:dyDescent="0.3">
      <c r="A39" s="5" t="s">
        <v>72</v>
      </c>
      <c r="B39" s="23">
        <v>25200</v>
      </c>
    </row>
    <row r="40" spans="1:2" ht="15.75" thickBot="1" x14ac:dyDescent="0.3">
      <c r="A40" s="8" t="s">
        <v>73</v>
      </c>
      <c r="B40" s="24">
        <f>SUM(B27,B31,B34)</f>
        <v>1470200</v>
      </c>
    </row>
    <row r="41" spans="1:2" ht="16.5" thickTop="1" thickBot="1" x14ac:dyDescent="0.3">
      <c r="A41" s="6"/>
      <c r="B41" s="2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8"/>
  <sheetViews>
    <sheetView tabSelected="1" topLeftCell="A15" zoomScale="230" zoomScaleNormal="230" workbookViewId="0">
      <selection activeCell="A21" sqref="A21"/>
    </sheetView>
  </sheetViews>
  <sheetFormatPr defaultRowHeight="15" x14ac:dyDescent="0.25"/>
  <cols>
    <col min="1" max="1" width="54.85546875" customWidth="1"/>
    <col min="2" max="2" width="11" style="10" bestFit="1" customWidth="1"/>
  </cols>
  <sheetData>
    <row r="1" spans="1:2" x14ac:dyDescent="0.25">
      <c r="A1" t="s">
        <v>114</v>
      </c>
    </row>
    <row r="2" spans="1:2" x14ac:dyDescent="0.25">
      <c r="A2" t="s">
        <v>75</v>
      </c>
    </row>
    <row r="3" spans="1:2" x14ac:dyDescent="0.25">
      <c r="A3" t="s">
        <v>76</v>
      </c>
    </row>
    <row r="4" spans="1:2" ht="15.75" thickBot="1" x14ac:dyDescent="0.3">
      <c r="A4" t="s">
        <v>77</v>
      </c>
    </row>
    <row r="5" spans="1:2" x14ac:dyDescent="0.25">
      <c r="A5" s="4"/>
      <c r="B5" s="20"/>
    </row>
    <row r="6" spans="1:2" x14ac:dyDescent="0.25">
      <c r="A6" s="5" t="s">
        <v>78</v>
      </c>
      <c r="B6" s="21"/>
    </row>
    <row r="7" spans="1:2" ht="15.75" thickBot="1" x14ac:dyDescent="0.3">
      <c r="A7" s="5" t="s">
        <v>79</v>
      </c>
      <c r="B7" s="21">
        <v>758900</v>
      </c>
    </row>
    <row r="8" spans="1:2" ht="15.75" thickBot="1" x14ac:dyDescent="0.3">
      <c r="A8" s="5" t="s">
        <v>80</v>
      </c>
      <c r="B8" s="27">
        <v>758900</v>
      </c>
    </row>
    <row r="9" spans="1:2" ht="15.75" thickBot="1" x14ac:dyDescent="0.3">
      <c r="A9" s="5" t="s">
        <v>81</v>
      </c>
      <c r="B9" s="21">
        <f>-SUM(B10:B11)</f>
        <v>-664030</v>
      </c>
    </row>
    <row r="10" spans="1:2" x14ac:dyDescent="0.25">
      <c r="A10" s="5" t="s">
        <v>82</v>
      </c>
      <c r="B10" s="22">
        <v>368490</v>
      </c>
    </row>
    <row r="11" spans="1:2" ht="15.75" thickBot="1" x14ac:dyDescent="0.3">
      <c r="A11" s="5" t="s">
        <v>83</v>
      </c>
      <c r="B11" s="23">
        <v>295540</v>
      </c>
    </row>
    <row r="12" spans="1:2" x14ac:dyDescent="0.25">
      <c r="A12" s="5" t="s">
        <v>78</v>
      </c>
      <c r="B12" s="21">
        <f>SUM(B7,B9)</f>
        <v>94870</v>
      </c>
    </row>
    <row r="13" spans="1:2" x14ac:dyDescent="0.25">
      <c r="A13" s="5" t="s">
        <v>84</v>
      </c>
      <c r="B13" s="21">
        <v>7140</v>
      </c>
    </row>
    <row r="14" spans="1:2" x14ac:dyDescent="0.25">
      <c r="A14" s="5" t="s">
        <v>85</v>
      </c>
      <c r="B14" s="21">
        <v>-4200</v>
      </c>
    </row>
    <row r="15" spans="1:2" x14ac:dyDescent="0.25">
      <c r="A15" s="5" t="s">
        <v>86</v>
      </c>
      <c r="B15" s="21">
        <v>-45000</v>
      </c>
    </row>
    <row r="16" spans="1:2" ht="15.75" thickBot="1" x14ac:dyDescent="0.3">
      <c r="A16" s="5" t="s">
        <v>87</v>
      </c>
      <c r="B16" s="28">
        <f>SUM(B12:B15)</f>
        <v>52810</v>
      </c>
    </row>
    <row r="17" spans="1:2" ht="15.75" thickTop="1" x14ac:dyDescent="0.25">
      <c r="A17" s="5" t="s">
        <v>88</v>
      </c>
      <c r="B17" s="21"/>
    </row>
    <row r="18" spans="1:2" x14ac:dyDescent="0.25">
      <c r="A18" s="5" t="s">
        <v>89</v>
      </c>
      <c r="B18" s="21">
        <v>-20000</v>
      </c>
    </row>
    <row r="19" spans="1:2" x14ac:dyDescent="0.25">
      <c r="A19" s="5" t="s">
        <v>90</v>
      </c>
      <c r="B19" s="21">
        <v>-125000</v>
      </c>
    </row>
    <row r="20" spans="1:2" ht="15.75" thickBot="1" x14ac:dyDescent="0.3">
      <c r="A20" s="5" t="s">
        <v>88</v>
      </c>
      <c r="B20" s="28">
        <f>SUM(B18:B19)</f>
        <v>-145000</v>
      </c>
    </row>
    <row r="21" spans="1:2" ht="15.75" thickTop="1" x14ac:dyDescent="0.25">
      <c r="A21" s="5" t="s">
        <v>91</v>
      </c>
      <c r="B21" s="21"/>
    </row>
    <row r="22" spans="1:2" x14ac:dyDescent="0.25">
      <c r="A22" s="5" t="s">
        <v>92</v>
      </c>
      <c r="B22" s="21">
        <v>50000</v>
      </c>
    </row>
    <row r="23" spans="1:2" x14ac:dyDescent="0.25">
      <c r="A23" s="5" t="s">
        <v>93</v>
      </c>
      <c r="B23" s="21">
        <v>-42000</v>
      </c>
    </row>
    <row r="24" spans="1:2" ht="15.75" thickBot="1" x14ac:dyDescent="0.3">
      <c r="A24" s="5" t="s">
        <v>91</v>
      </c>
      <c r="B24" s="28">
        <f>SUM(B22:B23)</f>
        <v>8000</v>
      </c>
    </row>
    <row r="25" spans="1:2" ht="15.75" thickTop="1" x14ac:dyDescent="0.25">
      <c r="A25" s="5" t="s">
        <v>94</v>
      </c>
      <c r="B25" s="21">
        <v>220220</v>
      </c>
    </row>
    <row r="26" spans="1:2" x14ac:dyDescent="0.25">
      <c r="A26" s="5" t="s">
        <v>121</v>
      </c>
      <c r="B26" s="21">
        <v>-84190</v>
      </c>
    </row>
    <row r="27" spans="1:2" ht="15.75" thickBot="1" x14ac:dyDescent="0.3">
      <c r="A27" s="5" t="s">
        <v>95</v>
      </c>
      <c r="B27" s="28">
        <f>SUM(B25:B26)</f>
        <v>136030</v>
      </c>
    </row>
    <row r="28" spans="1:2" ht="16.5" thickTop="1" thickBot="1" x14ac:dyDescent="0.3">
      <c r="A28" s="6"/>
      <c r="B28" s="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0"/>
  <sheetViews>
    <sheetView zoomScale="200" zoomScaleNormal="200" workbookViewId="0">
      <selection sqref="A1:XFD50"/>
    </sheetView>
  </sheetViews>
  <sheetFormatPr defaultRowHeight="15" x14ac:dyDescent="0.25"/>
  <cols>
    <col min="2" max="2" width="9.85546875" bestFit="1" customWidth="1"/>
  </cols>
  <sheetData>
    <row r="1" spans="1:4" s="35" customFormat="1" x14ac:dyDescent="0.25">
      <c r="A1" s="34" t="s">
        <v>96</v>
      </c>
    </row>
    <row r="2" spans="1:4" s="35" customFormat="1" x14ac:dyDescent="0.25"/>
    <row r="3" spans="1:4" s="35" customFormat="1" x14ac:dyDescent="0.25">
      <c r="A3" s="34" t="s">
        <v>97</v>
      </c>
    </row>
    <row r="4" spans="1:4" s="35" customFormat="1" x14ac:dyDescent="0.25"/>
    <row r="5" spans="1:4" s="35" customFormat="1" x14ac:dyDescent="0.25">
      <c r="A5" s="34" t="s">
        <v>98</v>
      </c>
    </row>
    <row r="6" spans="1:4" s="35" customFormat="1" x14ac:dyDescent="0.25">
      <c r="A6" s="35" t="s">
        <v>99</v>
      </c>
    </row>
    <row r="7" spans="1:4" s="35" customFormat="1" x14ac:dyDescent="0.25">
      <c r="A7" s="35" t="s">
        <v>100</v>
      </c>
    </row>
    <row r="8" spans="1:4" s="35" customFormat="1" x14ac:dyDescent="0.25">
      <c r="A8" s="35" t="s">
        <v>101</v>
      </c>
    </row>
    <row r="9" spans="1:4" s="35" customFormat="1" x14ac:dyDescent="0.25"/>
    <row r="10" spans="1:4" s="35" customFormat="1" x14ac:dyDescent="0.25">
      <c r="A10" s="34" t="s">
        <v>102</v>
      </c>
    </row>
    <row r="11" spans="1:4" s="35" customFormat="1" x14ac:dyDescent="0.25">
      <c r="A11" s="36" t="s">
        <v>103</v>
      </c>
      <c r="B11" s="36"/>
      <c r="C11" s="36"/>
      <c r="D11" s="36"/>
    </row>
    <row r="12" spans="1:4" s="35" customFormat="1" x14ac:dyDescent="0.25">
      <c r="A12" s="35" t="s">
        <v>104</v>
      </c>
      <c r="B12" s="35">
        <v>66230</v>
      </c>
      <c r="C12" s="37" t="s">
        <v>105</v>
      </c>
      <c r="D12" s="35">
        <v>45455</v>
      </c>
    </row>
    <row r="13" spans="1:4" s="35" customFormat="1" x14ac:dyDescent="0.25">
      <c r="A13" s="35" t="s">
        <v>106</v>
      </c>
      <c r="B13" s="35">
        <v>211300</v>
      </c>
      <c r="C13" s="38" t="s">
        <v>107</v>
      </c>
      <c r="D13" s="35">
        <v>198400</v>
      </c>
    </row>
    <row r="14" spans="1:4" s="35" customFormat="1" x14ac:dyDescent="0.25">
      <c r="A14" s="35" t="s">
        <v>108</v>
      </c>
      <c r="B14" s="35">
        <v>43182</v>
      </c>
      <c r="C14" s="38" t="s">
        <v>109</v>
      </c>
      <c r="D14" s="35">
        <v>59607</v>
      </c>
    </row>
    <row r="15" spans="1:4" s="35" customFormat="1" x14ac:dyDescent="0.25">
      <c r="C15" s="38" t="s">
        <v>110</v>
      </c>
      <c r="D15" s="35">
        <f>SUM(D16-D14-D13-D12)</f>
        <v>17250</v>
      </c>
    </row>
    <row r="16" spans="1:4" s="35" customFormat="1" ht="15.75" thickBot="1" x14ac:dyDescent="0.3">
      <c r="B16" s="39">
        <f>SUM(B12:B15)</f>
        <v>320712</v>
      </c>
      <c r="C16" s="38"/>
      <c r="D16" s="39">
        <v>320712</v>
      </c>
    </row>
    <row r="17" spans="1:3" s="35" customFormat="1" ht="15.75" thickTop="1" x14ac:dyDescent="0.25">
      <c r="A17" s="35" t="s">
        <v>111</v>
      </c>
      <c r="C17" s="40"/>
    </row>
    <row r="18" spans="1:3" s="35" customFormat="1" x14ac:dyDescent="0.25"/>
    <row r="19" spans="1:3" s="35" customFormat="1" x14ac:dyDescent="0.25">
      <c r="A19" s="34" t="s">
        <v>112</v>
      </c>
    </row>
    <row r="20" spans="1:3" s="35" customFormat="1" x14ac:dyDescent="0.25">
      <c r="A20" s="34"/>
      <c r="B20" s="41" t="s">
        <v>129</v>
      </c>
    </row>
    <row r="21" spans="1:3" s="35" customFormat="1" x14ac:dyDescent="0.25">
      <c r="A21" s="35" t="s">
        <v>122</v>
      </c>
      <c r="B21" s="42">
        <v>426000</v>
      </c>
    </row>
    <row r="22" spans="1:3" s="35" customFormat="1" x14ac:dyDescent="0.25">
      <c r="A22" s="35" t="s">
        <v>123</v>
      </c>
      <c r="B22" s="35">
        <v>-112000</v>
      </c>
    </row>
    <row r="23" spans="1:3" s="35" customFormat="1" x14ac:dyDescent="0.25">
      <c r="A23" s="35" t="s">
        <v>124</v>
      </c>
      <c r="B23" s="42">
        <v>-203000</v>
      </c>
    </row>
    <row r="24" spans="1:3" s="35" customFormat="1" x14ac:dyDescent="0.25">
      <c r="A24" s="35" t="s">
        <v>14</v>
      </c>
      <c r="B24" s="42">
        <v>-10000</v>
      </c>
    </row>
    <row r="25" spans="1:3" s="35" customFormat="1" x14ac:dyDescent="0.25">
      <c r="A25" s="35" t="s">
        <v>125</v>
      </c>
      <c r="B25" s="42">
        <v>-32000</v>
      </c>
    </row>
    <row r="26" spans="1:3" s="35" customFormat="1" ht="15.75" thickBot="1" x14ac:dyDescent="0.3">
      <c r="A26" s="35" t="s">
        <v>126</v>
      </c>
      <c r="B26" s="39">
        <f>SUM(B21:B25)</f>
        <v>69000</v>
      </c>
    </row>
    <row r="27" spans="1:3" s="35" customFormat="1" ht="15.75" thickTop="1" x14ac:dyDescent="0.25"/>
    <row r="28" spans="1:3" s="35" customFormat="1" ht="18" customHeight="1" x14ac:dyDescent="0.45">
      <c r="A28" s="35" t="s">
        <v>127</v>
      </c>
    </row>
    <row r="29" spans="1:3" s="35" customFormat="1" x14ac:dyDescent="0.25">
      <c r="A29" s="35" t="s">
        <v>128</v>
      </c>
    </row>
    <row r="30" spans="1:3" s="35" customFormat="1" x14ac:dyDescent="0.25"/>
    <row r="31" spans="1:3" s="35" customFormat="1" x14ac:dyDescent="0.25">
      <c r="A31" s="34" t="s">
        <v>130</v>
      </c>
    </row>
    <row r="32" spans="1:3" s="35" customFormat="1" x14ac:dyDescent="0.25"/>
    <row r="33" spans="1:2" s="35" customFormat="1" x14ac:dyDescent="0.25">
      <c r="A33" s="35" t="s">
        <v>133</v>
      </c>
      <c r="B33" s="43">
        <v>0.2</v>
      </c>
    </row>
    <row r="34" spans="1:2" s="35" customFormat="1" x14ac:dyDescent="0.25">
      <c r="A34" s="35" t="s">
        <v>131</v>
      </c>
      <c r="B34" s="43">
        <v>1</v>
      </c>
    </row>
    <row r="35" spans="1:2" s="35" customFormat="1" ht="15.75" thickBot="1" x14ac:dyDescent="0.3">
      <c r="A35" s="35" t="s">
        <v>132</v>
      </c>
      <c r="B35" s="44">
        <v>1.2</v>
      </c>
    </row>
    <row r="36" spans="1:2" s="35" customFormat="1" ht="15.75" thickTop="1" x14ac:dyDescent="0.25">
      <c r="A36" s="35" t="s">
        <v>134</v>
      </c>
      <c r="B36" s="45"/>
    </row>
    <row r="37" spans="1:2" s="35" customFormat="1" x14ac:dyDescent="0.25">
      <c r="A37" s="35" t="s">
        <v>135</v>
      </c>
    </row>
    <row r="38" spans="1:2" s="35" customFormat="1" x14ac:dyDescent="0.25"/>
    <row r="39" spans="1:2" s="35" customFormat="1" x14ac:dyDescent="0.25">
      <c r="A39" s="34" t="s">
        <v>136</v>
      </c>
    </row>
    <row r="40" spans="1:2" s="35" customFormat="1" x14ac:dyDescent="0.25">
      <c r="A40" s="35" t="s">
        <v>137</v>
      </c>
    </row>
    <row r="41" spans="1:2" s="35" customFormat="1" x14ac:dyDescent="0.25">
      <c r="A41" s="35" t="s">
        <v>138</v>
      </c>
    </row>
    <row r="42" spans="1:2" s="35" customFormat="1" x14ac:dyDescent="0.25">
      <c r="A42" s="35" t="s">
        <v>139</v>
      </c>
    </row>
    <row r="43" spans="1:2" s="35" customFormat="1" x14ac:dyDescent="0.25">
      <c r="A43" s="35" t="s">
        <v>140</v>
      </c>
    </row>
    <row r="44" spans="1:2" s="35" customFormat="1" x14ac:dyDescent="0.25"/>
    <row r="45" spans="1:2" s="35" customFormat="1" x14ac:dyDescent="0.25">
      <c r="A45" s="35" t="s">
        <v>141</v>
      </c>
    </row>
    <row r="46" spans="1:2" s="35" customFormat="1" x14ac:dyDescent="0.25">
      <c r="A46" s="35" t="s">
        <v>142</v>
      </c>
    </row>
    <row r="47" spans="1:2" s="35" customFormat="1" x14ac:dyDescent="0.25">
      <c r="A47" s="35" t="s">
        <v>145</v>
      </c>
    </row>
    <row r="48" spans="1:2" s="35" customFormat="1" x14ac:dyDescent="0.25">
      <c r="A48" s="35" t="s">
        <v>143</v>
      </c>
    </row>
    <row r="49" spans="1:1" s="35" customFormat="1" x14ac:dyDescent="0.25">
      <c r="A49" s="35" t="s">
        <v>144</v>
      </c>
    </row>
    <row r="50" spans="1:1" s="35" customFormat="1" x14ac:dyDescent="0.25"/>
  </sheetData>
  <mergeCells count="1">
    <mergeCell ref="A11:D1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workbookViewId="0">
      <selection activeCell="A10" sqref="A10"/>
    </sheetView>
  </sheetViews>
  <sheetFormatPr defaultRowHeight="15" x14ac:dyDescent="0.25"/>
  <sheetData>
    <row r="1" spans="1:4" x14ac:dyDescent="0.25">
      <c r="A1" s="32" t="s">
        <v>116</v>
      </c>
      <c r="B1" s="32"/>
      <c r="C1" s="32"/>
      <c r="D1" s="32"/>
    </row>
    <row r="2" spans="1:4" x14ac:dyDescent="0.25">
      <c r="A2" t="s">
        <v>117</v>
      </c>
      <c r="B2">
        <v>39200</v>
      </c>
      <c r="C2" s="2"/>
      <c r="D2">
        <v>31500</v>
      </c>
    </row>
    <row r="3" spans="1:4" x14ac:dyDescent="0.25">
      <c r="A3" t="s">
        <v>118</v>
      </c>
      <c r="B3">
        <f>SUM(D4-B2)</f>
        <v>357300</v>
      </c>
      <c r="C3" s="3"/>
      <c r="D3">
        <v>365000</v>
      </c>
    </row>
    <row r="4" spans="1:4" ht="15.75" thickBot="1" x14ac:dyDescent="0.3">
      <c r="B4" s="30"/>
      <c r="C4" s="3"/>
      <c r="D4" s="29">
        <f>SUM(D2:D3)</f>
        <v>396500</v>
      </c>
    </row>
    <row r="5" spans="1:4" x14ac:dyDescent="0.25">
      <c r="C5" s="3"/>
    </row>
    <row r="6" spans="1:4" x14ac:dyDescent="0.25">
      <c r="C6" s="3"/>
    </row>
    <row r="7" spans="1:4" x14ac:dyDescent="0.25">
      <c r="A7" s="33" t="s">
        <v>119</v>
      </c>
      <c r="B7" s="33"/>
      <c r="C7" s="33"/>
      <c r="D7" s="33"/>
    </row>
    <row r="8" spans="1:4" x14ac:dyDescent="0.25">
      <c r="B8">
        <v>52560</v>
      </c>
      <c r="C8" s="2" t="s">
        <v>117</v>
      </c>
      <c r="D8">
        <v>63750</v>
      </c>
    </row>
    <row r="9" spans="1:4" x14ac:dyDescent="0.25">
      <c r="A9" t="s">
        <v>120</v>
      </c>
      <c r="B9">
        <f>SUM(D10-B8)</f>
        <v>368490</v>
      </c>
      <c r="C9" s="3"/>
      <c r="D9">
        <v>357300</v>
      </c>
    </row>
    <row r="10" spans="1:4" ht="15.75" thickBot="1" x14ac:dyDescent="0.3">
      <c r="B10" s="30"/>
      <c r="C10" s="3"/>
      <c r="D10" s="29">
        <f>SUM(D8:D9)</f>
        <v>421050</v>
      </c>
    </row>
    <row r="11" spans="1:4" x14ac:dyDescent="0.25">
      <c r="C11" s="3"/>
    </row>
    <row r="12" spans="1:4" x14ac:dyDescent="0.25">
      <c r="C12" s="3"/>
    </row>
  </sheetData>
  <mergeCells count="2">
    <mergeCell ref="A1:D1"/>
    <mergeCell ref="A7:D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QUESTION 1</vt:lpstr>
      <vt:lpstr>QUESTION 1A</vt:lpstr>
      <vt:lpstr>QUESTUION 1B</vt:lpstr>
      <vt:lpstr>QUESTION 2</vt:lpstr>
      <vt:lpstr>QUESTION 3</vt:lpstr>
      <vt:lpstr>QUETION 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merry</dc:creator>
  <cp:lastModifiedBy>Ayanda</cp:lastModifiedBy>
  <dcterms:created xsi:type="dcterms:W3CDTF">2017-04-04T14:01:39Z</dcterms:created>
  <dcterms:modified xsi:type="dcterms:W3CDTF">2018-10-02T19:35:54Z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e6669c11-1525-494e-8d94-d50295aed789</vt:lpwstr>
  </property>
</Properties>
</file>